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19440" windowHeight="125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75" i="1"/>
  <c r="B25"/>
  <c r="B24"/>
  <c r="B23"/>
  <c r="B22"/>
  <c r="B19"/>
  <c r="B18"/>
  <c r="B17"/>
  <c r="B16"/>
  <c r="B13"/>
  <c r="B12"/>
  <c r="B11"/>
  <c r="B10"/>
  <c r="B7"/>
  <c r="B6"/>
  <c r="B5"/>
  <c r="B4"/>
  <c r="G81"/>
  <c r="G80"/>
  <c r="F73"/>
  <c r="F68"/>
  <c r="J60"/>
  <c r="J59"/>
  <c r="J58"/>
  <c r="J57"/>
  <c r="J56"/>
  <c r="F65"/>
  <c r="E59"/>
  <c r="E54"/>
  <c r="E53"/>
  <c r="E48"/>
  <c r="E45"/>
  <c r="E43"/>
  <c r="E42"/>
  <c r="E41"/>
  <c r="E40"/>
  <c r="E33"/>
  <c r="D28"/>
</calcChain>
</file>

<file path=xl/sharedStrings.xml><?xml version="1.0" encoding="utf-8"?>
<sst xmlns="http://schemas.openxmlformats.org/spreadsheetml/2006/main" count="84" uniqueCount="52">
  <si>
    <t>Commerciële calculaties</t>
  </si>
  <si>
    <t>a</t>
  </si>
  <si>
    <t xml:space="preserve">€ 80 - 60% x € 80 = </t>
  </si>
  <si>
    <t>b</t>
  </si>
  <si>
    <t>oorspronkelijke verkoopprijs</t>
  </si>
  <si>
    <t>korting</t>
  </si>
  <si>
    <t>100% =</t>
  </si>
  <si>
    <t>verkoopprijs na korting = € 21</t>
  </si>
  <si>
    <t>€ 21 * 100/60 =</t>
  </si>
  <si>
    <t>c</t>
  </si>
  <si>
    <t xml:space="preserve">hij moet eerst betalen 100% - 30% = </t>
  </si>
  <si>
    <t>op deze 70% krijgt hij nog eens korting:</t>
  </si>
  <si>
    <t>50% van 70% is</t>
  </si>
  <si>
    <t>50% x 70</t>
  </si>
  <si>
    <t>uiteindelijk is zijn totale korting dus: 30% + 35% = 65%</t>
  </si>
  <si>
    <t>d</t>
  </si>
  <si>
    <t>oorspronkelijke prijs</t>
  </si>
  <si>
    <t>30% korting</t>
  </si>
  <si>
    <t>prijs na 30% korting</t>
  </si>
  <si>
    <t>50% korting</t>
  </si>
  <si>
    <t>te betalen</t>
  </si>
  <si>
    <t>Of: € 40 - 65% x € 40 =</t>
  </si>
  <si>
    <t>€ 120 + 35% x € 120 =</t>
  </si>
  <si>
    <t>inkoopprijs</t>
  </si>
  <si>
    <t>bruto winst</t>
  </si>
  <si>
    <t>verkoopprijs = € 200</t>
  </si>
  <si>
    <t>100% = € 200 x 100/135 =</t>
  </si>
  <si>
    <t>€ 162 + 21% x € 162 =</t>
  </si>
  <si>
    <t>verkoopprijs</t>
  </si>
  <si>
    <t>verkooprijs excl btw</t>
  </si>
  <si>
    <t>btw</t>
  </si>
  <si>
    <t>verkoopprijs incl btw</t>
  </si>
  <si>
    <t>verkoopprijs incl btw = € 217.80</t>
  </si>
  <si>
    <t>100% = € 217,80 x 100/121 =</t>
  </si>
  <si>
    <t>verkoopprijs = € 180</t>
  </si>
  <si>
    <t>inkoopprijs = 100% = € 180 x 100/135</t>
  </si>
  <si>
    <t>Controle:</t>
  </si>
  <si>
    <t>verkoopprijs ex btw</t>
  </si>
  <si>
    <t>inkoopprijs = € 19 - 10% x € 19</t>
  </si>
  <si>
    <t>inkoopprijs   = € 12</t>
  </si>
  <si>
    <t>verkoopprijs = € 12 x 100/90</t>
  </si>
  <si>
    <t>inkoopprijs   = € 8</t>
  </si>
  <si>
    <t>verkoopprijs exclusief btw: € 8 x 100/90</t>
  </si>
  <si>
    <t>verkoopprijs inclusief btw: €8,89 + 6% x € 8,89</t>
  </si>
  <si>
    <t>verkoopprijs incl 6% btw: € 19 + 6% x € 19</t>
  </si>
  <si>
    <t>opgave 5</t>
  </si>
  <si>
    <t>opgave 6</t>
  </si>
  <si>
    <t>opgave 7</t>
  </si>
  <si>
    <t>Opgave 1</t>
  </si>
  <si>
    <t>Opgave 2</t>
  </si>
  <si>
    <t>Opgave 3</t>
  </si>
  <si>
    <t>Opgave 4</t>
  </si>
</sst>
</file>

<file path=xl/styles.xml><?xml version="1.0" encoding="utf-8"?>
<styleSheet xmlns="http://schemas.openxmlformats.org/spreadsheetml/2006/main">
  <numFmts count="6">
    <numFmt numFmtId="164" formatCode="[$€-413]\ #,##0"/>
    <numFmt numFmtId="165" formatCode="[$€-462]\ #,##0"/>
    <numFmt numFmtId="166" formatCode="[$€-2]\ #,##0.00"/>
    <numFmt numFmtId="167" formatCode="[$€-C07]\ #,##0.00"/>
    <numFmt numFmtId="168" formatCode="[$€-1809]#,##0.00"/>
    <numFmt numFmtId="169" formatCode="[$€-813]\ #,##0.00"/>
  </numFmts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0" fillId="0" borderId="0" xfId="0" applyNumberFormat="1"/>
    <xf numFmtId="9" fontId="0" fillId="0" borderId="0" xfId="0" applyNumberFormat="1"/>
    <xf numFmtId="165" fontId="0" fillId="0" borderId="0" xfId="0" applyNumberFormat="1"/>
    <xf numFmtId="165" fontId="2" fillId="0" borderId="0" xfId="0" applyNumberFormat="1" applyFont="1"/>
    <xf numFmtId="10" fontId="0" fillId="0" borderId="0" xfId="0" applyNumberFormat="1"/>
    <xf numFmtId="166" fontId="0" fillId="0" borderId="0" xfId="0" applyNumberFormat="1"/>
    <xf numFmtId="0" fontId="1" fillId="0" borderId="0" xfId="0" applyFont="1"/>
    <xf numFmtId="166" fontId="1" fillId="0" borderId="0" xfId="0" applyNumberFormat="1" applyFont="1"/>
    <xf numFmtId="166" fontId="1" fillId="0" borderId="1" xfId="0" applyNumberFormat="1" applyFont="1" applyBorder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1"/>
  <sheetViews>
    <sheetView tabSelected="1" topLeftCell="A61" workbookViewId="0">
      <selection activeCell="G76" sqref="G76"/>
    </sheetView>
  </sheetViews>
  <sheetFormatPr defaultRowHeight="15"/>
  <cols>
    <col min="2" max="2" width="13.85546875" bestFit="1" customWidth="1"/>
    <col min="9" max="9" width="12.140625" customWidth="1"/>
  </cols>
  <sheetData>
    <row r="1" spans="1:2">
      <c r="A1" t="s">
        <v>0</v>
      </c>
    </row>
    <row r="3" spans="1:2">
      <c r="A3" t="s">
        <v>48</v>
      </c>
    </row>
    <row r="4" spans="1:2">
      <c r="A4" t="s">
        <v>1</v>
      </c>
      <c r="B4" s="11">
        <f>0.2*490</f>
        <v>98</v>
      </c>
    </row>
    <row r="5" spans="1:2">
      <c r="A5" t="s">
        <v>3</v>
      </c>
      <c r="B5" s="11">
        <f>0.15*310</f>
        <v>46.5</v>
      </c>
    </row>
    <row r="6" spans="1:2">
      <c r="A6" t="s">
        <v>9</v>
      </c>
      <c r="B6" s="11">
        <f>0.3*7200300</f>
        <v>2160090</v>
      </c>
    </row>
    <row r="7" spans="1:2">
      <c r="A7" t="s">
        <v>15</v>
      </c>
      <c r="B7" s="11">
        <f>1.2*10210400</f>
        <v>12252480</v>
      </c>
    </row>
    <row r="9" spans="1:2">
      <c r="A9" t="s">
        <v>49</v>
      </c>
    </row>
    <row r="10" spans="1:2">
      <c r="A10" t="s">
        <v>1</v>
      </c>
      <c r="B10" s="12">
        <f>570*21/121</f>
        <v>98.925619834710744</v>
      </c>
    </row>
    <row r="11" spans="1:2">
      <c r="A11" t="s">
        <v>3</v>
      </c>
      <c r="B11" s="12">
        <f>1200910*0.21</f>
        <v>252191.09999999998</v>
      </c>
    </row>
    <row r="12" spans="1:2">
      <c r="A12" t="s">
        <v>9</v>
      </c>
      <c r="B12" s="12">
        <f>18910*0.21</f>
        <v>3971.1</v>
      </c>
    </row>
    <row r="13" spans="1:2">
      <c r="A13" t="s">
        <v>15</v>
      </c>
      <c r="B13" s="12">
        <f>20900*6/106</f>
        <v>1183.0188679245282</v>
      </c>
    </row>
    <row r="15" spans="1:2">
      <c r="A15" t="s">
        <v>50</v>
      </c>
    </row>
    <row r="16" spans="1:2">
      <c r="A16" t="s">
        <v>1</v>
      </c>
      <c r="B16" s="5">
        <f>10000/50000</f>
        <v>0.2</v>
      </c>
    </row>
    <row r="17" spans="1:4">
      <c r="A17" t="s">
        <v>3</v>
      </c>
      <c r="B17" s="5">
        <f>(46000-23000)/23000</f>
        <v>1</v>
      </c>
    </row>
    <row r="18" spans="1:4">
      <c r="A18" t="s">
        <v>9</v>
      </c>
      <c r="B18" s="5">
        <f>200000/1000000</f>
        <v>0.2</v>
      </c>
    </row>
    <row r="19" spans="1:4">
      <c r="A19" t="s">
        <v>15</v>
      </c>
      <c r="B19" s="5">
        <f>(99.99-65.64)/65.64</f>
        <v>0.5233089579524679</v>
      </c>
    </row>
    <row r="21" spans="1:4">
      <c r="A21" t="s">
        <v>51</v>
      </c>
    </row>
    <row r="22" spans="1:4">
      <c r="A22" t="s">
        <v>1</v>
      </c>
      <c r="B22" s="5">
        <f>2/7</f>
        <v>0.2857142857142857</v>
      </c>
    </row>
    <row r="23" spans="1:4">
      <c r="A23" t="s">
        <v>3</v>
      </c>
      <c r="B23" s="5">
        <f>(4990000-4300450)/4990000</f>
        <v>0.13818637274549098</v>
      </c>
    </row>
    <row r="24" spans="1:4">
      <c r="A24" t="s">
        <v>9</v>
      </c>
      <c r="B24" s="5">
        <f>(5.1-3.9)/5.1</f>
        <v>0.23529411764705879</v>
      </c>
    </row>
    <row r="25" spans="1:4">
      <c r="A25" t="s">
        <v>15</v>
      </c>
      <c r="B25" s="5">
        <f>(400-234)/400</f>
        <v>0.41499999999999998</v>
      </c>
    </row>
    <row r="27" spans="1:4">
      <c r="A27" t="s">
        <v>45</v>
      </c>
    </row>
    <row r="28" spans="1:4">
      <c r="A28" t="s">
        <v>1</v>
      </c>
      <c r="B28" t="s">
        <v>2</v>
      </c>
      <c r="D28" s="1">
        <f>80*0.4</f>
        <v>32</v>
      </c>
    </row>
    <row r="29" spans="1:4">
      <c r="A29" t="s">
        <v>3</v>
      </c>
      <c r="B29" s="2">
        <v>1</v>
      </c>
      <c r="C29" t="s">
        <v>4</v>
      </c>
    </row>
    <row r="30" spans="1:4">
      <c r="B30" s="2">
        <v>0.4</v>
      </c>
      <c r="C30" t="s">
        <v>5</v>
      </c>
    </row>
    <row r="31" spans="1:4">
      <c r="B31" s="2">
        <v>0.6</v>
      </c>
      <c r="C31" t="s">
        <v>7</v>
      </c>
    </row>
    <row r="33" spans="1:7">
      <c r="B33" t="s">
        <v>6</v>
      </c>
      <c r="C33" t="s">
        <v>8</v>
      </c>
      <c r="E33" s="1">
        <f>21*100/60</f>
        <v>35</v>
      </c>
    </row>
    <row r="35" spans="1:7">
      <c r="A35" t="s">
        <v>9</v>
      </c>
      <c r="B35" t="s">
        <v>10</v>
      </c>
      <c r="F35" s="2">
        <v>0.7</v>
      </c>
    </row>
    <row r="36" spans="1:7">
      <c r="B36" t="s">
        <v>11</v>
      </c>
    </row>
    <row r="37" spans="1:7">
      <c r="B37" t="s">
        <v>12</v>
      </c>
      <c r="D37" t="s">
        <v>13</v>
      </c>
      <c r="F37" s="2">
        <v>0.35</v>
      </c>
    </row>
    <row r="38" spans="1:7">
      <c r="B38" t="s">
        <v>14</v>
      </c>
    </row>
    <row r="39" spans="1:7">
      <c r="A39" t="s">
        <v>15</v>
      </c>
      <c r="B39" t="s">
        <v>16</v>
      </c>
      <c r="E39" s="3">
        <v>40</v>
      </c>
    </row>
    <row r="40" spans="1:7">
      <c r="B40" t="s">
        <v>17</v>
      </c>
      <c r="E40" s="4">
        <f>E39*0.3</f>
        <v>12</v>
      </c>
    </row>
    <row r="41" spans="1:7">
      <c r="B41" t="s">
        <v>18</v>
      </c>
      <c r="E41" s="3">
        <f>E39-E40</f>
        <v>28</v>
      </c>
    </row>
    <row r="42" spans="1:7">
      <c r="B42" t="s">
        <v>19</v>
      </c>
      <c r="E42" s="4">
        <f>E41*0.5</f>
        <v>14</v>
      </c>
    </row>
    <row r="43" spans="1:7">
      <c r="B43" t="s">
        <v>20</v>
      </c>
      <c r="E43" s="3">
        <f>E41-E42</f>
        <v>14</v>
      </c>
    </row>
    <row r="44" spans="1:7">
      <c r="E44" s="3"/>
    </row>
    <row r="45" spans="1:7">
      <c r="B45" t="s">
        <v>21</v>
      </c>
      <c r="E45" s="3">
        <f>40*0.35</f>
        <v>14</v>
      </c>
    </row>
    <row r="47" spans="1:7">
      <c r="A47" t="s">
        <v>46</v>
      </c>
    </row>
    <row r="48" spans="1:7">
      <c r="A48" t="s">
        <v>1</v>
      </c>
      <c r="B48" t="s">
        <v>22</v>
      </c>
      <c r="E48" s="6">
        <f>120*1.35</f>
        <v>162</v>
      </c>
      <c r="F48" s="6"/>
      <c r="G48" s="6"/>
    </row>
    <row r="49" spans="1:10">
      <c r="A49" t="s">
        <v>3</v>
      </c>
      <c r="B49" s="2">
        <v>1</v>
      </c>
      <c r="C49" t="s">
        <v>23</v>
      </c>
      <c r="E49" s="6"/>
      <c r="F49" s="6"/>
      <c r="G49" s="6"/>
    </row>
    <row r="50" spans="1:10">
      <c r="B50" s="2">
        <v>0.35</v>
      </c>
      <c r="C50" t="s">
        <v>24</v>
      </c>
      <c r="E50" s="6"/>
      <c r="F50" s="6"/>
      <c r="G50" s="6"/>
    </row>
    <row r="51" spans="1:10">
      <c r="B51" s="2">
        <v>1.35</v>
      </c>
      <c r="C51" t="s">
        <v>25</v>
      </c>
      <c r="E51" s="6"/>
      <c r="F51" s="6"/>
      <c r="G51" s="6"/>
    </row>
    <row r="52" spans="1:10">
      <c r="E52" s="6"/>
      <c r="F52" s="6"/>
      <c r="G52" s="6"/>
    </row>
    <row r="53" spans="1:10">
      <c r="B53" t="s">
        <v>26</v>
      </c>
      <c r="E53" s="6">
        <f>200*100/135</f>
        <v>148.14814814814815</v>
      </c>
      <c r="F53" s="6"/>
      <c r="G53" s="6"/>
    </row>
    <row r="54" spans="1:10">
      <c r="A54" t="s">
        <v>9</v>
      </c>
      <c r="B54" t="s">
        <v>27</v>
      </c>
      <c r="E54" s="6">
        <f>162*1.21</f>
        <v>196.01999999999998</v>
      </c>
      <c r="F54" s="6"/>
      <c r="G54" s="6"/>
    </row>
    <row r="55" spans="1:10">
      <c r="A55" t="s">
        <v>15</v>
      </c>
      <c r="B55" s="2">
        <v>1</v>
      </c>
      <c r="C55" t="s">
        <v>29</v>
      </c>
      <c r="E55" s="6"/>
      <c r="F55" s="6"/>
      <c r="G55" s="6"/>
      <c r="H55" s="7" t="s">
        <v>36</v>
      </c>
      <c r="I55" s="7"/>
      <c r="J55" s="7"/>
    </row>
    <row r="56" spans="1:10">
      <c r="B56" s="2">
        <v>0.21</v>
      </c>
      <c r="C56" t="s">
        <v>30</v>
      </c>
      <c r="E56" s="6"/>
      <c r="F56" s="6"/>
      <c r="G56" s="6"/>
      <c r="H56" s="7" t="s">
        <v>23</v>
      </c>
      <c r="I56" s="7"/>
      <c r="J56" s="8">
        <f>F65</f>
        <v>133.33333333333334</v>
      </c>
    </row>
    <row r="57" spans="1:10">
      <c r="B57" s="2">
        <v>1.21</v>
      </c>
      <c r="C57" t="s">
        <v>32</v>
      </c>
      <c r="E57" s="6"/>
      <c r="F57" s="6"/>
      <c r="G57" s="6"/>
      <c r="H57" s="7" t="s">
        <v>24</v>
      </c>
      <c r="I57" s="7"/>
      <c r="J57" s="9">
        <f>J56*0.35</f>
        <v>46.666666666666664</v>
      </c>
    </row>
    <row r="58" spans="1:10">
      <c r="B58" s="5"/>
      <c r="E58" s="6"/>
      <c r="F58" s="6"/>
      <c r="G58" s="6"/>
      <c r="H58" s="7" t="s">
        <v>37</v>
      </c>
      <c r="I58" s="7"/>
      <c r="J58" s="8">
        <f>J56+J57</f>
        <v>180</v>
      </c>
    </row>
    <row r="59" spans="1:10">
      <c r="B59" t="s">
        <v>33</v>
      </c>
      <c r="E59" s="6">
        <f>217.8*100/121</f>
        <v>180</v>
      </c>
      <c r="F59" s="6"/>
      <c r="G59" s="6"/>
      <c r="H59" s="7" t="s">
        <v>30</v>
      </c>
      <c r="I59" s="7"/>
      <c r="J59" s="9">
        <f>J58*0.21</f>
        <v>37.799999999999997</v>
      </c>
    </row>
    <row r="60" spans="1:10">
      <c r="E60" s="6"/>
      <c r="F60" s="6"/>
      <c r="G60" s="6"/>
      <c r="H60" s="7" t="s">
        <v>31</v>
      </c>
      <c r="I60" s="7"/>
      <c r="J60" s="8">
        <f>J58+J59</f>
        <v>217.8</v>
      </c>
    </row>
    <row r="61" spans="1:10">
      <c r="B61" s="2">
        <v>1</v>
      </c>
      <c r="C61" t="s">
        <v>23</v>
      </c>
      <c r="E61" s="6"/>
      <c r="F61" s="6"/>
      <c r="G61" s="6"/>
    </row>
    <row r="62" spans="1:10">
      <c r="B62" s="2">
        <v>0.35</v>
      </c>
      <c r="C62" t="s">
        <v>24</v>
      </c>
      <c r="E62" s="6"/>
      <c r="F62" s="6"/>
      <c r="G62" s="6"/>
    </row>
    <row r="63" spans="1:10">
      <c r="B63" s="2">
        <v>1.35</v>
      </c>
      <c r="C63" t="s">
        <v>34</v>
      </c>
      <c r="E63" s="6"/>
      <c r="F63" s="6"/>
      <c r="G63" s="6"/>
    </row>
    <row r="64" spans="1:10">
      <c r="E64" s="6"/>
      <c r="F64" s="6"/>
      <c r="G64" s="6"/>
    </row>
    <row r="65" spans="1:8">
      <c r="B65" t="s">
        <v>35</v>
      </c>
      <c r="E65" s="6"/>
      <c r="F65" s="6">
        <f>180*100/135</f>
        <v>133.33333333333334</v>
      </c>
      <c r="G65" s="6"/>
    </row>
    <row r="66" spans="1:8">
      <c r="E66" s="6"/>
      <c r="F66" s="6"/>
      <c r="G66" s="6"/>
    </row>
    <row r="67" spans="1:8">
      <c r="A67" t="s">
        <v>47</v>
      </c>
    </row>
    <row r="68" spans="1:8">
      <c r="A68" t="s">
        <v>1</v>
      </c>
      <c r="B68" t="s">
        <v>38</v>
      </c>
      <c r="F68" s="10">
        <f>19*0.9</f>
        <v>17.100000000000001</v>
      </c>
      <c r="G68" s="10"/>
    </row>
    <row r="69" spans="1:8">
      <c r="A69" t="s">
        <v>3</v>
      </c>
      <c r="B69" s="2">
        <v>0.9</v>
      </c>
      <c r="C69" t="s">
        <v>39</v>
      </c>
      <c r="F69" s="10"/>
      <c r="G69" s="10"/>
    </row>
    <row r="70" spans="1:8">
      <c r="B70" s="2">
        <v>0.1</v>
      </c>
      <c r="C70" t="s">
        <v>24</v>
      </c>
      <c r="F70" s="10"/>
      <c r="G70" s="10"/>
    </row>
    <row r="71" spans="1:8">
      <c r="B71" s="2">
        <v>1</v>
      </c>
      <c r="C71" t="s">
        <v>28</v>
      </c>
      <c r="F71" s="10"/>
      <c r="G71" s="10"/>
    </row>
    <row r="72" spans="1:8">
      <c r="F72" s="10"/>
      <c r="G72" s="10"/>
    </row>
    <row r="73" spans="1:8">
      <c r="B73" t="s">
        <v>40</v>
      </c>
      <c r="F73" s="10">
        <f>12*100/90</f>
        <v>13.333333333333334</v>
      </c>
      <c r="G73" s="10"/>
    </row>
    <row r="74" spans="1:8">
      <c r="F74" s="10"/>
      <c r="G74" s="10"/>
    </row>
    <row r="75" spans="1:8">
      <c r="A75" t="s">
        <v>9</v>
      </c>
      <c r="B75" t="s">
        <v>44</v>
      </c>
      <c r="F75" s="10"/>
      <c r="G75" s="10">
        <f>19*1.06</f>
        <v>20.14</v>
      </c>
    </row>
    <row r="76" spans="1:8">
      <c r="A76" t="s">
        <v>15</v>
      </c>
      <c r="B76" s="2">
        <v>0.9</v>
      </c>
      <c r="C76" t="s">
        <v>41</v>
      </c>
      <c r="F76" s="10"/>
      <c r="G76" s="10"/>
    </row>
    <row r="77" spans="1:8">
      <c r="B77" s="2">
        <v>0.1</v>
      </c>
      <c r="C77" t="s">
        <v>24</v>
      </c>
      <c r="F77" s="10"/>
      <c r="G77" s="10"/>
    </row>
    <row r="78" spans="1:8">
      <c r="B78" s="2">
        <v>1</v>
      </c>
      <c r="C78" t="s">
        <v>28</v>
      </c>
      <c r="F78" s="10"/>
      <c r="G78" s="10"/>
    </row>
    <row r="79" spans="1:8">
      <c r="F79" s="10"/>
      <c r="G79" s="10"/>
    </row>
    <row r="80" spans="1:8">
      <c r="B80" t="s">
        <v>42</v>
      </c>
      <c r="F80" s="10"/>
      <c r="G80" s="10">
        <f>8*100/90</f>
        <v>8.8888888888888893</v>
      </c>
      <c r="H80" s="10"/>
    </row>
    <row r="81" spans="2:8">
      <c r="B81" t="s">
        <v>43</v>
      </c>
      <c r="F81" s="10"/>
      <c r="G81" s="10">
        <f>G80*1.06</f>
        <v>9.4222222222222225</v>
      </c>
      <c r="H81" s="10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Stenden Hogeschool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Krijgsheld</dc:creator>
  <cp:lastModifiedBy>65961064</cp:lastModifiedBy>
  <dcterms:created xsi:type="dcterms:W3CDTF">2014-05-06T11:39:18Z</dcterms:created>
  <dcterms:modified xsi:type="dcterms:W3CDTF">2014-06-17T07:26:46Z</dcterms:modified>
</cp:coreProperties>
</file>